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calcMode="manual" fullCalcOnLoad="1"/>
</workbook>
</file>

<file path=xl/sharedStrings.xml><?xml version="1.0" encoding="utf-8"?>
<sst xmlns="http://schemas.openxmlformats.org/spreadsheetml/2006/main" count="139" uniqueCount="60">
  <si>
    <t>Lb</t>
  </si>
  <si>
    <t>0z</t>
  </si>
  <si>
    <t>Weight in grams</t>
  </si>
  <si>
    <t>drms</t>
  </si>
  <si>
    <t>Grams to Pounds</t>
  </si>
  <si>
    <t>Pounds  to Grams conversion</t>
  </si>
  <si>
    <t>Pounds/Ounces/Drams</t>
  </si>
  <si>
    <t>Weight in Grams</t>
  </si>
  <si>
    <t>Angler</t>
  </si>
  <si>
    <t xml:space="preserve">Club </t>
  </si>
  <si>
    <t>Specie</t>
  </si>
  <si>
    <t>Weight</t>
  </si>
  <si>
    <t>Metric</t>
  </si>
  <si>
    <t>Lb's</t>
  </si>
  <si>
    <t>Oz's</t>
  </si>
  <si>
    <t>Drms</t>
  </si>
  <si>
    <t>Specimen</t>
  </si>
  <si>
    <t>%</t>
  </si>
  <si>
    <t>Pool</t>
  </si>
  <si>
    <t xml:space="preserve"> Snr / Jnr</t>
  </si>
  <si>
    <t>MBAS Westward Comp.</t>
  </si>
  <si>
    <t>Mackerel</t>
  </si>
  <si>
    <t>Gar</t>
  </si>
  <si>
    <t>LSD</t>
  </si>
  <si>
    <t>Dab</t>
  </si>
  <si>
    <t>4lb</t>
  </si>
  <si>
    <t>5lb</t>
  </si>
  <si>
    <t>2lb</t>
  </si>
  <si>
    <t>2lb 8oz</t>
  </si>
  <si>
    <t>8lb</t>
  </si>
  <si>
    <t>% Club Weight Metric</t>
  </si>
  <si>
    <t>Peter Kessell</t>
  </si>
  <si>
    <t>Edd Polley</t>
  </si>
  <si>
    <t>Mike Delbridge</t>
  </si>
  <si>
    <t>Kev Griffiths</t>
  </si>
  <si>
    <t>Will Stevens</t>
  </si>
  <si>
    <t>Corkwing</t>
  </si>
  <si>
    <t>Benji Stevens</t>
  </si>
  <si>
    <t>Ballan</t>
  </si>
  <si>
    <t>Cuckoo</t>
  </si>
  <si>
    <t>Wrasse, Ballan</t>
  </si>
  <si>
    <t>Mullet, Thick Lip</t>
  </si>
  <si>
    <t>Rob Jelbert</t>
  </si>
  <si>
    <t>Mullet, Golden Grey</t>
  </si>
  <si>
    <t>Ed Jane</t>
  </si>
  <si>
    <t>Jimmy Young</t>
  </si>
  <si>
    <t>Bream, Couches</t>
  </si>
  <si>
    <t>Will Harvey</t>
  </si>
  <si>
    <t>Cornishman Cup</t>
  </si>
  <si>
    <t>1st</t>
  </si>
  <si>
    <t>2nd</t>
  </si>
  <si>
    <t>Peterson Shield</t>
  </si>
  <si>
    <t>3rd</t>
  </si>
  <si>
    <t>4th</t>
  </si>
  <si>
    <t>5th</t>
  </si>
  <si>
    <t>6th</t>
  </si>
  <si>
    <t>7th</t>
  </si>
  <si>
    <t>Wrasse, Cuckoo</t>
  </si>
  <si>
    <t>Pz Silver Band Trophy</t>
  </si>
  <si>
    <t>£12 Pool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</si>
</sst>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00%"/>
  </numFmts>
  <fonts count="5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5" fillId="34" borderId="11" xfId="0" applyFont="1" applyFill="1" applyBorder="1" applyAlignment="1">
      <alignment horizontal="center"/>
    </xf>
    <xf numFmtId="172" fontId="5" fillId="34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72" fontId="4" fillId="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9" fontId="0" fillId="0" borderId="0" xfId="0" applyNumberFormat="1" applyAlignment="1">
      <alignment/>
    </xf>
    <xf numFmtId="0" fontId="8" fillId="0" borderId="0" xfId="0" applyFont="1" applyAlignment="1">
      <alignment/>
    </xf>
    <xf numFmtId="174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/>
    </xf>
    <xf numFmtId="174" fontId="0" fillId="0" borderId="10" xfId="0" applyNumberFormat="1" applyFont="1" applyBorder="1" applyAlignment="1">
      <alignment horizontal="center"/>
    </xf>
    <xf numFmtId="174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 horizontal="center"/>
    </xf>
    <xf numFmtId="174" fontId="0" fillId="3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1" fillId="36" borderId="16" xfId="0" applyFont="1" applyFill="1" applyBorder="1" applyAlignment="1">
      <alignment wrapText="1"/>
    </xf>
    <xf numFmtId="0" fontId="1" fillId="36" borderId="17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1" fillId="36" borderId="16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"/>
  <sheetViews>
    <sheetView zoomScalePageLayoutView="0" workbookViewId="0" topLeftCell="B1">
      <pane xSplit="8265" topLeftCell="G1" activePane="topRight" state="split"/>
      <selection pane="topLeft" activeCell="E23" sqref="E23"/>
      <selection pane="topRight" activeCell="I5" sqref="I5"/>
    </sheetView>
  </sheetViews>
  <sheetFormatPr defaultColWidth="9.140625" defaultRowHeight="12.75"/>
  <cols>
    <col min="2" max="2" width="33.8515625" style="0" customWidth="1"/>
    <col min="3" max="3" width="12.57421875" style="0" customWidth="1"/>
    <col min="5" max="5" width="10.28125" style="0" customWidth="1"/>
    <col min="8" max="8" width="20.28125" style="0" customWidth="1"/>
    <col min="9" max="9" width="16.57421875" style="0" customWidth="1"/>
  </cols>
  <sheetData>
    <row r="2" spans="1:9" ht="12.75">
      <c r="A2" s="44" t="s">
        <v>5</v>
      </c>
      <c r="B2" s="45"/>
      <c r="G2" s="48" t="s">
        <v>4</v>
      </c>
      <c r="H2" s="49"/>
      <c r="I2" s="50"/>
    </row>
    <row r="3" spans="1:12" ht="18">
      <c r="A3" s="46"/>
      <c r="B3" s="47"/>
      <c r="C3" s="1" t="s">
        <v>0</v>
      </c>
      <c r="D3" s="1" t="s">
        <v>1</v>
      </c>
      <c r="E3" s="1" t="s">
        <v>3</v>
      </c>
      <c r="G3" s="46"/>
      <c r="H3" s="51"/>
      <c r="I3" s="47"/>
      <c r="J3" s="1" t="s">
        <v>0</v>
      </c>
      <c r="K3" s="1" t="s">
        <v>1</v>
      </c>
      <c r="L3" s="1" t="s">
        <v>3</v>
      </c>
    </row>
    <row r="4" spans="2:12" ht="18.75" thickBot="1">
      <c r="B4" s="2" t="s">
        <v>6</v>
      </c>
      <c r="C4" s="3">
        <v>2</v>
      </c>
      <c r="D4" s="3">
        <v>0</v>
      </c>
      <c r="E4" s="3">
        <v>0</v>
      </c>
      <c r="G4" s="42" t="s">
        <v>7</v>
      </c>
      <c r="H4" s="43"/>
      <c r="I4" s="4">
        <v>0.907</v>
      </c>
      <c r="J4" s="5">
        <f>INT(I6)</f>
        <v>1</v>
      </c>
      <c r="K4" s="6">
        <f>INT(I7)</f>
        <v>15</v>
      </c>
      <c r="L4" s="6">
        <f>ROUND(I8,0)</f>
        <v>16</v>
      </c>
    </row>
    <row r="5" ht="13.5" thickTop="1"/>
    <row r="6" spans="3:9" ht="12.75">
      <c r="C6">
        <f>C4*453.5924</f>
        <v>907.1848</v>
      </c>
      <c r="D6">
        <f>D4*28.34953</f>
        <v>0</v>
      </c>
      <c r="E6">
        <f>E4*1.771845</f>
        <v>0</v>
      </c>
      <c r="I6">
        <f>I4/0.45351474</f>
        <v>1.9999349966001105</v>
      </c>
    </row>
    <row r="7" spans="8:9" ht="12.75">
      <c r="H7">
        <f>I6-INT(I6)</f>
        <v>0.9999349966001105</v>
      </c>
      <c r="I7">
        <f>H7*16</f>
        <v>15.998959945601769</v>
      </c>
    </row>
    <row r="8" spans="2:9" ht="18.75" customHeight="1" thickBot="1">
      <c r="B8" s="2" t="s">
        <v>2</v>
      </c>
      <c r="C8" s="7">
        <f>(SUM(C6:E6))/1000</f>
        <v>0.9071848</v>
      </c>
      <c r="H8">
        <f>I7-INT(I7)</f>
        <v>0.9989599456017686</v>
      </c>
      <c r="I8">
        <f>H8*16</f>
        <v>15.983359129628298</v>
      </c>
    </row>
    <row r="9" ht="13.5" thickTop="1"/>
  </sheetData>
  <sheetProtection/>
  <mergeCells count="3">
    <mergeCell ref="G4:H4"/>
    <mergeCell ref="A2:B3"/>
    <mergeCell ref="G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zoomScalePageLayoutView="0" workbookViewId="0" topLeftCell="A6">
      <selection activeCell="P9" sqref="P9"/>
    </sheetView>
  </sheetViews>
  <sheetFormatPr defaultColWidth="9.140625" defaultRowHeight="12.75"/>
  <cols>
    <col min="1" max="1" width="23.00390625" style="0" customWidth="1"/>
    <col min="2" max="2" width="12.28125" style="8" customWidth="1"/>
    <col min="3" max="3" width="15.00390625" style="0" customWidth="1"/>
    <col min="4" max="4" width="18.8515625" style="0" customWidth="1"/>
    <col min="5" max="5" width="9.140625" style="8" customWidth="1"/>
    <col min="6" max="10" width="9.140625" style="8" hidden="1" customWidth="1"/>
    <col min="11" max="13" width="9.140625" style="8" customWidth="1"/>
    <col min="14" max="14" width="11.140625" style="9" customWidth="1"/>
    <col min="15" max="15" width="11.7109375" style="20" customWidth="1"/>
  </cols>
  <sheetData>
    <row r="1" spans="2:15" s="21" customFormat="1" ht="36" customHeight="1">
      <c r="B1" s="23"/>
      <c r="D1" s="22" t="s">
        <v>20</v>
      </c>
      <c r="E1" s="23"/>
      <c r="F1" s="23"/>
      <c r="G1" s="23"/>
      <c r="H1" s="23"/>
      <c r="I1" s="23"/>
      <c r="J1" s="23"/>
      <c r="K1" s="23"/>
      <c r="L1" s="23"/>
      <c r="M1" s="23"/>
      <c r="N1" s="24"/>
      <c r="O1" s="25"/>
    </row>
    <row r="2" spans="1:17" s="13" customFormat="1" ht="15">
      <c r="A2" s="15"/>
      <c r="B2" s="16"/>
      <c r="C2" s="15"/>
      <c r="D2" s="15"/>
      <c r="E2" s="16" t="s">
        <v>12</v>
      </c>
      <c r="F2" s="16"/>
      <c r="G2" s="16"/>
      <c r="H2" s="16"/>
      <c r="I2" s="16"/>
      <c r="J2" s="16"/>
      <c r="K2" s="16"/>
      <c r="L2" s="16"/>
      <c r="M2" s="16"/>
      <c r="N2" s="17" t="s">
        <v>12</v>
      </c>
      <c r="O2" s="18"/>
      <c r="P2" s="15"/>
      <c r="Q2" s="15"/>
    </row>
    <row r="3" spans="1:22" s="13" customFormat="1" ht="15">
      <c r="A3" s="15" t="s">
        <v>8</v>
      </c>
      <c r="B3" s="16" t="s">
        <v>19</v>
      </c>
      <c r="C3" s="15" t="s">
        <v>9</v>
      </c>
      <c r="D3" s="15" t="s">
        <v>10</v>
      </c>
      <c r="E3" s="16" t="s">
        <v>11</v>
      </c>
      <c r="F3" s="16"/>
      <c r="G3" s="16"/>
      <c r="H3" s="16"/>
      <c r="I3" s="16"/>
      <c r="J3" s="16"/>
      <c r="K3" s="16" t="s">
        <v>13</v>
      </c>
      <c r="L3" s="16" t="s">
        <v>14</v>
      </c>
      <c r="M3" s="16" t="s">
        <v>15</v>
      </c>
      <c r="N3" s="17" t="s">
        <v>16</v>
      </c>
      <c r="O3" s="18" t="s">
        <v>17</v>
      </c>
      <c r="P3" s="15"/>
      <c r="Q3" s="15" t="s">
        <v>18</v>
      </c>
      <c r="S3" s="26" t="s">
        <v>10</v>
      </c>
      <c r="T3" s="28" t="s">
        <v>30</v>
      </c>
      <c r="U3" s="28"/>
      <c r="V3" s="29"/>
    </row>
    <row r="4" spans="16:20" ht="12.75">
      <c r="P4" s="11"/>
      <c r="Q4" s="10"/>
      <c r="S4" t="s">
        <v>21</v>
      </c>
      <c r="T4">
        <v>737</v>
      </c>
    </row>
    <row r="5" spans="1:20" ht="12.75">
      <c r="A5" s="33" t="s">
        <v>51</v>
      </c>
      <c r="P5" s="11"/>
      <c r="Q5" s="10"/>
      <c r="S5" s="27" t="s">
        <v>22</v>
      </c>
      <c r="T5">
        <v>680</v>
      </c>
    </row>
    <row r="6" spans="1:20" ht="12.75">
      <c r="A6" s="33"/>
      <c r="P6" s="11"/>
      <c r="Q6" s="10"/>
      <c r="S6" s="27" t="s">
        <v>23</v>
      </c>
      <c r="T6">
        <v>1.247</v>
      </c>
    </row>
    <row r="7" spans="1:20" ht="12.75">
      <c r="A7" s="33"/>
      <c r="P7" s="11"/>
      <c r="Q7" s="10"/>
      <c r="S7" s="27" t="s">
        <v>24</v>
      </c>
      <c r="T7">
        <v>0.454</v>
      </c>
    </row>
    <row r="8" spans="1:20" ht="12.75">
      <c r="A8" s="10" t="s">
        <v>47</v>
      </c>
      <c r="B8" s="11"/>
      <c r="C8" s="10"/>
      <c r="D8" s="10" t="s">
        <v>46</v>
      </c>
      <c r="E8" s="11">
        <v>0.6</v>
      </c>
      <c r="F8" s="11">
        <f aca="true" t="shared" si="0" ref="F8:F23">E8/0.45351474</f>
        <v>1.3229999977509</v>
      </c>
      <c r="G8" s="11">
        <f aca="true" t="shared" si="1" ref="G8:G23">F8-INT(F8)</f>
        <v>0.32299999775089994</v>
      </c>
      <c r="H8" s="11">
        <f aca="true" t="shared" si="2" ref="H8:H23">G8*16</f>
        <v>5.167999964014399</v>
      </c>
      <c r="I8" s="11">
        <f aca="true" t="shared" si="3" ref="I8:I23">H8-INT(H8)</f>
        <v>0.16799996401439898</v>
      </c>
      <c r="J8" s="11">
        <f aca="true" t="shared" si="4" ref="J8:J23">I8*16</f>
        <v>2.6879994242303837</v>
      </c>
      <c r="K8" s="14">
        <f aca="true" t="shared" si="5" ref="K8:K23">INT(F8)</f>
        <v>1</v>
      </c>
      <c r="L8" s="14">
        <f aca="true" t="shared" si="6" ref="L8:L21">INT(H8)</f>
        <v>5</v>
      </c>
      <c r="M8" s="14">
        <f aca="true" t="shared" si="7" ref="M8:M21">ROUND(J8,0)</f>
        <v>3</v>
      </c>
      <c r="N8" s="12">
        <v>0.454</v>
      </c>
      <c r="O8" s="19">
        <f aca="true" t="shared" si="8" ref="O8:O23">SUM(E8/N8)</f>
        <v>1.3215859030837003</v>
      </c>
      <c r="P8" s="34">
        <f>SUM(O8:O9)</f>
        <v>2.0914335374060737</v>
      </c>
      <c r="Q8" s="10"/>
      <c r="S8" s="27" t="s">
        <v>27</v>
      </c>
      <c r="T8">
        <v>907</v>
      </c>
    </row>
    <row r="9" spans="1:20" ht="12.75">
      <c r="A9" s="10" t="s">
        <v>47</v>
      </c>
      <c r="B9" s="11"/>
      <c r="C9" s="10"/>
      <c r="D9" s="10" t="s">
        <v>23</v>
      </c>
      <c r="E9" s="11">
        <v>0.96</v>
      </c>
      <c r="F9" s="11">
        <f t="shared" si="0"/>
        <v>2.11679999640144</v>
      </c>
      <c r="G9" s="11">
        <f t="shared" si="1"/>
        <v>0.1167999964014399</v>
      </c>
      <c r="H9" s="11">
        <f t="shared" si="2"/>
        <v>1.8687999424230384</v>
      </c>
      <c r="I9" s="11">
        <f t="shared" si="3"/>
        <v>0.8687999424230384</v>
      </c>
      <c r="J9" s="11">
        <f t="shared" si="4"/>
        <v>13.900799078768614</v>
      </c>
      <c r="K9" s="14">
        <f t="shared" si="5"/>
        <v>2</v>
      </c>
      <c r="L9" s="14">
        <f t="shared" si="6"/>
        <v>1</v>
      </c>
      <c r="M9" s="14">
        <f t="shared" si="7"/>
        <v>14</v>
      </c>
      <c r="N9" s="12">
        <v>1.247</v>
      </c>
      <c r="O9" s="19">
        <f t="shared" si="8"/>
        <v>0.7698476343223736</v>
      </c>
      <c r="P9" s="10"/>
      <c r="Q9" s="10"/>
      <c r="S9" s="27" t="s">
        <v>28</v>
      </c>
      <c r="T9">
        <v>1.134</v>
      </c>
    </row>
    <row r="10" spans="1:20" ht="12.75">
      <c r="A10" s="10" t="s">
        <v>42</v>
      </c>
      <c r="B10" s="11"/>
      <c r="C10" s="10"/>
      <c r="D10" s="30" t="s">
        <v>43</v>
      </c>
      <c r="E10" s="11">
        <v>0.79</v>
      </c>
      <c r="F10" s="11">
        <f t="shared" si="0"/>
        <v>1.741949997038685</v>
      </c>
      <c r="G10" s="11">
        <f t="shared" si="1"/>
        <v>0.7419499970386849</v>
      </c>
      <c r="H10" s="11">
        <f t="shared" si="2"/>
        <v>11.871199952618959</v>
      </c>
      <c r="I10" s="11">
        <f t="shared" si="3"/>
        <v>0.8711999526189587</v>
      </c>
      <c r="J10" s="11">
        <f t="shared" si="4"/>
        <v>13.939199241903339</v>
      </c>
      <c r="K10" s="14">
        <f t="shared" si="5"/>
        <v>1</v>
      </c>
      <c r="L10" s="14">
        <f t="shared" si="6"/>
        <v>11</v>
      </c>
      <c r="M10" s="14">
        <f t="shared" si="7"/>
        <v>14</v>
      </c>
      <c r="N10" s="12">
        <v>0.907</v>
      </c>
      <c r="O10" s="19">
        <f t="shared" si="8"/>
        <v>0.8710033076074972</v>
      </c>
      <c r="P10" s="35">
        <f>SUM(O10:O11)</f>
        <v>1.5132304299889747</v>
      </c>
      <c r="Q10" s="10"/>
      <c r="S10" s="27" t="s">
        <v>25</v>
      </c>
      <c r="T10">
        <v>1.814</v>
      </c>
    </row>
    <row r="11" spans="1:20" ht="12.75">
      <c r="A11" s="10" t="s">
        <v>42</v>
      </c>
      <c r="B11" s="11"/>
      <c r="C11" s="10"/>
      <c r="D11" s="10" t="s">
        <v>41</v>
      </c>
      <c r="E11" s="11">
        <v>1.165</v>
      </c>
      <c r="F11" s="11">
        <f t="shared" si="0"/>
        <v>2.5688249956329976</v>
      </c>
      <c r="G11" s="11">
        <f t="shared" si="1"/>
        <v>0.5688249956329976</v>
      </c>
      <c r="H11" s="11">
        <f t="shared" si="2"/>
        <v>9.101199930127962</v>
      </c>
      <c r="I11" s="11">
        <f t="shared" si="3"/>
        <v>0.10119993012796158</v>
      </c>
      <c r="J11" s="11">
        <f t="shared" si="4"/>
        <v>1.6191988820473853</v>
      </c>
      <c r="K11" s="14">
        <f t="shared" si="5"/>
        <v>2</v>
      </c>
      <c r="L11" s="14">
        <f t="shared" si="6"/>
        <v>9</v>
      </c>
      <c r="M11" s="14">
        <f t="shared" si="7"/>
        <v>2</v>
      </c>
      <c r="N11" s="12">
        <v>1.814</v>
      </c>
      <c r="O11" s="19">
        <f t="shared" si="8"/>
        <v>0.6422271223814774</v>
      </c>
      <c r="P11" s="10"/>
      <c r="Q11" s="10"/>
      <c r="S11" s="27" t="s">
        <v>26</v>
      </c>
      <c r="T11">
        <v>2.268</v>
      </c>
    </row>
    <row r="12" spans="1:20" ht="12.75">
      <c r="A12" s="10" t="s">
        <v>31</v>
      </c>
      <c r="B12" s="11"/>
      <c r="C12" s="10"/>
      <c r="D12" s="10" t="s">
        <v>21</v>
      </c>
      <c r="E12" s="11">
        <v>0.374</v>
      </c>
      <c r="F12" s="11">
        <f t="shared" si="0"/>
        <v>0.824669998598061</v>
      </c>
      <c r="G12" s="11">
        <f t="shared" si="1"/>
        <v>0.824669998598061</v>
      </c>
      <c r="H12" s="11">
        <f t="shared" si="2"/>
        <v>13.194719977568976</v>
      </c>
      <c r="I12" s="11">
        <f t="shared" si="3"/>
        <v>0.19471997756897608</v>
      </c>
      <c r="J12" s="11">
        <f t="shared" si="4"/>
        <v>3.1155196411036172</v>
      </c>
      <c r="K12" s="14">
        <f t="shared" si="5"/>
        <v>0</v>
      </c>
      <c r="L12" s="14">
        <f t="shared" si="6"/>
        <v>13</v>
      </c>
      <c r="M12" s="14">
        <f t="shared" si="7"/>
        <v>3</v>
      </c>
      <c r="N12" s="12">
        <v>0.737</v>
      </c>
      <c r="O12" s="19">
        <f t="shared" si="8"/>
        <v>0.5074626865671642</v>
      </c>
      <c r="P12" s="36">
        <f>SUM(F12/O12)</f>
        <v>1.6250849972373553</v>
      </c>
      <c r="Q12" s="10"/>
      <c r="S12" s="27" t="s">
        <v>29</v>
      </c>
      <c r="T12">
        <v>3.629</v>
      </c>
    </row>
    <row r="13" spans="1:17" ht="12.75">
      <c r="A13" s="10" t="s">
        <v>33</v>
      </c>
      <c r="B13" s="11"/>
      <c r="C13" s="10"/>
      <c r="D13" s="10" t="s">
        <v>21</v>
      </c>
      <c r="E13" s="11">
        <v>0.44</v>
      </c>
      <c r="F13" s="11">
        <f t="shared" si="0"/>
        <v>0.97019999835066</v>
      </c>
      <c r="G13" s="11">
        <f t="shared" si="1"/>
        <v>0.97019999835066</v>
      </c>
      <c r="H13" s="11">
        <f t="shared" si="2"/>
        <v>15.52319997361056</v>
      </c>
      <c r="I13" s="11">
        <f t="shared" si="3"/>
        <v>0.5231999736105593</v>
      </c>
      <c r="J13" s="11">
        <f t="shared" si="4"/>
        <v>8.371199577768948</v>
      </c>
      <c r="K13" s="14">
        <f t="shared" si="5"/>
        <v>0</v>
      </c>
      <c r="L13" s="14">
        <f t="shared" si="6"/>
        <v>15</v>
      </c>
      <c r="M13" s="14">
        <f t="shared" si="7"/>
        <v>8</v>
      </c>
      <c r="N13" s="12">
        <v>0.737</v>
      </c>
      <c r="O13" s="19">
        <f t="shared" si="8"/>
        <v>0.5970149253731344</v>
      </c>
      <c r="P13" s="36">
        <f>SUM(F13/O13)</f>
        <v>1.6250849972373553</v>
      </c>
      <c r="Q13" s="10"/>
    </row>
    <row r="14" spans="1:17" ht="12.75">
      <c r="A14" s="10" t="s">
        <v>34</v>
      </c>
      <c r="B14" s="11"/>
      <c r="C14" s="10"/>
      <c r="D14" s="10" t="s">
        <v>39</v>
      </c>
      <c r="E14" s="11">
        <v>0.345</v>
      </c>
      <c r="F14" s="11">
        <f t="shared" si="0"/>
        <v>0.7607249987067674</v>
      </c>
      <c r="G14" s="11">
        <f t="shared" si="1"/>
        <v>0.7607249987067674</v>
      </c>
      <c r="H14" s="11">
        <f t="shared" si="2"/>
        <v>12.171599979308278</v>
      </c>
      <c r="I14" s="11">
        <f t="shared" si="3"/>
        <v>0.17159997930827764</v>
      </c>
      <c r="J14" s="11">
        <f t="shared" si="4"/>
        <v>2.7455996689324422</v>
      </c>
      <c r="K14" s="14">
        <f t="shared" si="5"/>
        <v>0</v>
      </c>
      <c r="L14" s="14">
        <f t="shared" si="6"/>
        <v>12</v>
      </c>
      <c r="M14" s="14">
        <f t="shared" si="7"/>
        <v>3</v>
      </c>
      <c r="N14" s="12">
        <v>0.454</v>
      </c>
      <c r="O14" s="19">
        <f t="shared" si="8"/>
        <v>0.7599118942731277</v>
      </c>
      <c r="P14" s="35">
        <f>SUM(O14:O17)</f>
        <v>2.9254317011506443</v>
      </c>
      <c r="Q14" s="10"/>
    </row>
    <row r="15" spans="1:17" ht="12.75">
      <c r="A15" s="10" t="s">
        <v>34</v>
      </c>
      <c r="B15" s="11"/>
      <c r="C15" s="10"/>
      <c r="D15" s="10" t="s">
        <v>21</v>
      </c>
      <c r="E15" s="11">
        <v>0.56</v>
      </c>
      <c r="F15" s="11">
        <f t="shared" si="0"/>
        <v>1.23479999790084</v>
      </c>
      <c r="G15" s="11">
        <f t="shared" si="1"/>
        <v>0.23479999790083994</v>
      </c>
      <c r="H15" s="11">
        <f t="shared" si="2"/>
        <v>3.756799966413439</v>
      </c>
      <c r="I15" s="11">
        <f t="shared" si="3"/>
        <v>0.756799966413439</v>
      </c>
      <c r="J15" s="11">
        <f t="shared" si="4"/>
        <v>12.108799462615025</v>
      </c>
      <c r="K15" s="14">
        <f t="shared" si="5"/>
        <v>1</v>
      </c>
      <c r="L15" s="14">
        <f t="shared" si="6"/>
        <v>3</v>
      </c>
      <c r="M15" s="14">
        <f t="shared" si="7"/>
        <v>12</v>
      </c>
      <c r="N15" s="12">
        <v>0.737</v>
      </c>
      <c r="O15" s="19">
        <f t="shared" si="8"/>
        <v>0.7598371777476256</v>
      </c>
      <c r="P15" s="10"/>
      <c r="Q15" s="10"/>
    </row>
    <row r="16" spans="1:17" ht="12.75">
      <c r="A16" s="10" t="s">
        <v>34</v>
      </c>
      <c r="B16" s="11"/>
      <c r="C16" s="10"/>
      <c r="D16" s="10" t="s">
        <v>40</v>
      </c>
      <c r="E16" s="11">
        <v>1.654</v>
      </c>
      <c r="F16" s="11">
        <f t="shared" si="0"/>
        <v>3.6470699937999806</v>
      </c>
      <c r="G16" s="11">
        <f t="shared" si="1"/>
        <v>0.6470699937999806</v>
      </c>
      <c r="H16" s="11">
        <f t="shared" si="2"/>
        <v>10.35311990079969</v>
      </c>
      <c r="I16" s="11">
        <f t="shared" si="3"/>
        <v>0.35311990079969036</v>
      </c>
      <c r="J16" s="11">
        <f t="shared" si="4"/>
        <v>5.649918412795046</v>
      </c>
      <c r="K16" s="14">
        <f t="shared" si="5"/>
        <v>3</v>
      </c>
      <c r="L16" s="14">
        <f t="shared" si="6"/>
        <v>10</v>
      </c>
      <c r="M16" s="14">
        <f t="shared" si="7"/>
        <v>6</v>
      </c>
      <c r="N16" s="12">
        <v>2.268</v>
      </c>
      <c r="O16" s="19">
        <f t="shared" si="8"/>
        <v>0.7292768959435626</v>
      </c>
      <c r="P16" s="10"/>
      <c r="Q16" s="10"/>
    </row>
    <row r="17" spans="1:17" ht="12.75">
      <c r="A17" s="10" t="s">
        <v>34</v>
      </c>
      <c r="B17" s="11"/>
      <c r="C17" s="10"/>
      <c r="D17" s="10" t="s">
        <v>41</v>
      </c>
      <c r="E17" s="11">
        <v>1.227</v>
      </c>
      <c r="F17" s="11">
        <f t="shared" si="0"/>
        <v>2.7055349954005905</v>
      </c>
      <c r="G17" s="11">
        <f t="shared" si="1"/>
        <v>0.7055349954005905</v>
      </c>
      <c r="H17" s="11">
        <f t="shared" si="2"/>
        <v>11.288559926409448</v>
      </c>
      <c r="I17" s="11">
        <f t="shared" si="3"/>
        <v>0.28855992640944805</v>
      </c>
      <c r="J17" s="11">
        <f t="shared" si="4"/>
        <v>4.616958822551169</v>
      </c>
      <c r="K17" s="14">
        <f t="shared" si="5"/>
        <v>2</v>
      </c>
      <c r="L17" s="14">
        <f t="shared" si="6"/>
        <v>11</v>
      </c>
      <c r="M17" s="14">
        <f t="shared" si="7"/>
        <v>5</v>
      </c>
      <c r="N17" s="12">
        <v>1.814</v>
      </c>
      <c r="O17" s="19">
        <f t="shared" si="8"/>
        <v>0.6764057331863286</v>
      </c>
      <c r="P17" s="10"/>
      <c r="Q17" s="10"/>
    </row>
    <row r="18" spans="1:17" ht="12.75">
      <c r="A18" s="10" t="s">
        <v>45</v>
      </c>
      <c r="B18" s="11"/>
      <c r="C18" s="10"/>
      <c r="D18" s="31" t="s">
        <v>46</v>
      </c>
      <c r="E18" s="11">
        <v>0.64</v>
      </c>
      <c r="F18" s="11">
        <f t="shared" si="0"/>
        <v>1.41119999760096</v>
      </c>
      <c r="G18" s="11">
        <f t="shared" si="1"/>
        <v>0.41119999760095993</v>
      </c>
      <c r="H18" s="11">
        <f t="shared" si="2"/>
        <v>6.579199961615359</v>
      </c>
      <c r="I18" s="11">
        <f t="shared" si="3"/>
        <v>0.5791999616153589</v>
      </c>
      <c r="J18" s="11">
        <f t="shared" si="4"/>
        <v>9.267199385845743</v>
      </c>
      <c r="K18" s="14">
        <f t="shared" si="5"/>
        <v>1</v>
      </c>
      <c r="L18" s="14">
        <f t="shared" si="6"/>
        <v>6</v>
      </c>
      <c r="M18" s="14">
        <f t="shared" si="7"/>
        <v>9</v>
      </c>
      <c r="N18" s="12">
        <v>0.454</v>
      </c>
      <c r="O18" s="19">
        <f t="shared" si="8"/>
        <v>1.4096916299559472</v>
      </c>
      <c r="P18" s="35">
        <f>SUM(O18:O20)</f>
        <v>2.925390982410649</v>
      </c>
      <c r="Q18" s="10"/>
    </row>
    <row r="19" spans="1:17" ht="12.75">
      <c r="A19" s="10" t="s">
        <v>45</v>
      </c>
      <c r="B19" s="11"/>
      <c r="C19" s="10"/>
      <c r="D19" s="10" t="s">
        <v>24</v>
      </c>
      <c r="E19" s="11">
        <v>0.355</v>
      </c>
      <c r="F19" s="11">
        <f t="shared" si="0"/>
        <v>0.7827749986692825</v>
      </c>
      <c r="G19" s="11">
        <f t="shared" si="1"/>
        <v>0.7827749986692825</v>
      </c>
      <c r="H19" s="11">
        <f t="shared" si="2"/>
        <v>12.52439997870852</v>
      </c>
      <c r="I19" s="11">
        <f t="shared" si="3"/>
        <v>0.5243999787085194</v>
      </c>
      <c r="J19" s="11">
        <f t="shared" si="4"/>
        <v>8.39039965933631</v>
      </c>
      <c r="K19" s="14">
        <f t="shared" si="5"/>
        <v>0</v>
      </c>
      <c r="L19" s="14">
        <f t="shared" si="6"/>
        <v>12</v>
      </c>
      <c r="M19" s="14">
        <f t="shared" si="7"/>
        <v>8</v>
      </c>
      <c r="N19" s="12">
        <v>0.454</v>
      </c>
      <c r="O19" s="19">
        <f t="shared" si="8"/>
        <v>0.7819383259911894</v>
      </c>
      <c r="P19" s="10"/>
      <c r="Q19" s="10"/>
    </row>
    <row r="20" spans="1:17" ht="12.75">
      <c r="A20" s="10" t="s">
        <v>45</v>
      </c>
      <c r="B20" s="11"/>
      <c r="C20" s="10"/>
      <c r="D20" s="10" t="s">
        <v>23</v>
      </c>
      <c r="E20" s="11">
        <v>0.915</v>
      </c>
      <c r="F20" s="11">
        <f t="shared" si="0"/>
        <v>2.0175749965701226</v>
      </c>
      <c r="G20" s="11">
        <f t="shared" si="1"/>
        <v>0.017574996570122625</v>
      </c>
      <c r="H20" s="11">
        <f t="shared" si="2"/>
        <v>0.281199945121962</v>
      </c>
      <c r="I20" s="11">
        <f t="shared" si="3"/>
        <v>0.281199945121962</v>
      </c>
      <c r="J20" s="11">
        <f t="shared" si="4"/>
        <v>4.499199121951392</v>
      </c>
      <c r="K20" s="14">
        <f t="shared" si="5"/>
        <v>2</v>
      </c>
      <c r="L20" s="14">
        <f t="shared" si="6"/>
        <v>0</v>
      </c>
      <c r="M20" s="14">
        <f t="shared" si="7"/>
        <v>4</v>
      </c>
      <c r="N20" s="12">
        <v>1.247</v>
      </c>
      <c r="O20" s="19">
        <f t="shared" si="8"/>
        <v>0.7337610264635124</v>
      </c>
      <c r="P20" s="10"/>
      <c r="Q20" s="10"/>
    </row>
    <row r="21" spans="1:17" ht="12.75">
      <c r="A21" s="10" t="s">
        <v>32</v>
      </c>
      <c r="B21" s="11"/>
      <c r="C21" s="10"/>
      <c r="D21" s="10" t="s">
        <v>21</v>
      </c>
      <c r="E21" s="11">
        <v>0.566</v>
      </c>
      <c r="F21" s="11">
        <f t="shared" si="0"/>
        <v>1.248029997878349</v>
      </c>
      <c r="G21" s="11">
        <f t="shared" si="1"/>
        <v>0.2480299978783489</v>
      </c>
      <c r="H21" s="11">
        <f t="shared" si="2"/>
        <v>3.9684799660535823</v>
      </c>
      <c r="I21" s="11">
        <f t="shared" si="3"/>
        <v>0.9684799660535823</v>
      </c>
      <c r="J21" s="11">
        <f t="shared" si="4"/>
        <v>15.495679456857317</v>
      </c>
      <c r="K21" s="14">
        <f t="shared" si="5"/>
        <v>1</v>
      </c>
      <c r="L21" s="14">
        <f t="shared" si="6"/>
        <v>3</v>
      </c>
      <c r="M21" s="14">
        <f t="shared" si="7"/>
        <v>15</v>
      </c>
      <c r="N21" s="12">
        <v>0.737</v>
      </c>
      <c r="O21" s="19">
        <f t="shared" si="8"/>
        <v>0.76797829036635</v>
      </c>
      <c r="P21" s="36">
        <f>SUM(F21/O21)</f>
        <v>1.6250849972373556</v>
      </c>
      <c r="Q21" s="10"/>
    </row>
    <row r="22" spans="1:17" ht="12.75">
      <c r="A22" s="10" t="s">
        <v>44</v>
      </c>
      <c r="B22" s="11"/>
      <c r="C22" s="10"/>
      <c r="D22" s="10" t="s">
        <v>40</v>
      </c>
      <c r="E22" s="11">
        <v>2.184</v>
      </c>
      <c r="F22" s="11">
        <f t="shared" si="0"/>
        <v>4.8157199918132765</v>
      </c>
      <c r="G22" s="11">
        <f t="shared" si="1"/>
        <v>0.8157199918132765</v>
      </c>
      <c r="H22" s="11">
        <f t="shared" si="2"/>
        <v>13.051519869012424</v>
      </c>
      <c r="I22" s="11">
        <f t="shared" si="3"/>
        <v>0.05151986901242367</v>
      </c>
      <c r="J22" s="11">
        <f t="shared" si="4"/>
        <v>0.8243179041987787</v>
      </c>
      <c r="K22" s="14">
        <f t="shared" si="5"/>
        <v>4</v>
      </c>
      <c r="L22" s="14">
        <v>9</v>
      </c>
      <c r="M22" s="14">
        <v>0</v>
      </c>
      <c r="N22" s="12">
        <v>2.268</v>
      </c>
      <c r="O22" s="19">
        <f t="shared" si="8"/>
        <v>0.9629629629629631</v>
      </c>
      <c r="P22" s="35">
        <f>SUM(O22:O23)</f>
        <v>1.7592741097151685</v>
      </c>
      <c r="Q22" s="10"/>
    </row>
    <row r="23" spans="1:17" ht="12.75">
      <c r="A23" s="10" t="s">
        <v>44</v>
      </c>
      <c r="B23" s="11"/>
      <c r="C23" s="10"/>
      <c r="D23" s="10" t="s">
        <v>23</v>
      </c>
      <c r="E23" s="11">
        <v>0.993</v>
      </c>
      <c r="F23" s="11">
        <f t="shared" si="0"/>
        <v>2.1895649962777393</v>
      </c>
      <c r="G23" s="11">
        <f t="shared" si="1"/>
        <v>0.18956499627773926</v>
      </c>
      <c r="H23" s="11">
        <f t="shared" si="2"/>
        <v>3.033039940443828</v>
      </c>
      <c r="I23" s="11">
        <f t="shared" si="3"/>
        <v>0.033039940443828186</v>
      </c>
      <c r="J23" s="11">
        <f t="shared" si="4"/>
        <v>0.528639047101251</v>
      </c>
      <c r="K23" s="14">
        <f t="shared" si="5"/>
        <v>2</v>
      </c>
      <c r="L23" s="14">
        <f>INT(H23)</f>
        <v>3</v>
      </c>
      <c r="M23" s="14">
        <f>ROUND(J23,0)</f>
        <v>1</v>
      </c>
      <c r="N23" s="12">
        <v>1.247</v>
      </c>
      <c r="O23" s="19">
        <f t="shared" si="8"/>
        <v>0.7963111467522053</v>
      </c>
      <c r="P23" s="10"/>
      <c r="Q23" s="10"/>
    </row>
    <row r="24" spans="16:17" ht="12.75">
      <c r="P24" s="10"/>
      <c r="Q24" s="10"/>
    </row>
    <row r="25" spans="1:17" ht="12.75">
      <c r="A25" s="33" t="s">
        <v>48</v>
      </c>
      <c r="P25" s="10"/>
      <c r="Q25" s="10"/>
    </row>
    <row r="26" spans="1:17" ht="12.75">
      <c r="A26" s="10" t="s">
        <v>49</v>
      </c>
      <c r="B26" s="11"/>
      <c r="C26" s="10"/>
      <c r="D26" s="10"/>
      <c r="E26" s="11"/>
      <c r="F26" s="11">
        <f aca="true" t="shared" si="9" ref="F26:F42">E26/0.45351474</f>
        <v>0</v>
      </c>
      <c r="G26" s="11">
        <f aca="true" t="shared" si="10" ref="G26:G42">F26-INT(F26)</f>
        <v>0</v>
      </c>
      <c r="H26" s="11">
        <f aca="true" t="shared" si="11" ref="H26:H42">G26*16</f>
        <v>0</v>
      </c>
      <c r="I26" s="11">
        <f aca="true" t="shared" si="12" ref="I26:I42">H26-INT(H26)</f>
        <v>0</v>
      </c>
      <c r="J26" s="11">
        <f aca="true" t="shared" si="13" ref="J26:J42">I26*16</f>
        <v>0</v>
      </c>
      <c r="K26" s="14">
        <f aca="true" t="shared" si="14" ref="K26:K38">INT(F26)</f>
        <v>0</v>
      </c>
      <c r="L26" s="14">
        <f aca="true" t="shared" si="15" ref="L26:L31">INT(H26)</f>
        <v>0</v>
      </c>
      <c r="M26" s="14">
        <f aca="true" t="shared" si="16" ref="M26:M31">ROUND(J26,0)</f>
        <v>0</v>
      </c>
      <c r="N26" s="12"/>
      <c r="O26" s="19"/>
      <c r="P26" s="10"/>
      <c r="Q26" s="10"/>
    </row>
    <row r="27" spans="1:17" ht="12.75">
      <c r="A27" s="10" t="s">
        <v>35</v>
      </c>
      <c r="B27" s="11"/>
      <c r="C27" s="10"/>
      <c r="D27" s="10" t="s">
        <v>36</v>
      </c>
      <c r="E27" s="11">
        <v>0.265</v>
      </c>
      <c r="F27" s="11">
        <f>E27/0.45351474</f>
        <v>0.5843249990066475</v>
      </c>
      <c r="G27" s="11">
        <f>F27-INT(F27)</f>
        <v>0.5843249990066475</v>
      </c>
      <c r="H27" s="11">
        <f>G27*16</f>
        <v>9.34919998410636</v>
      </c>
      <c r="I27" s="11">
        <f>H27-INT(H27)</f>
        <v>0.34919998410635955</v>
      </c>
      <c r="J27" s="11">
        <f>I27*16</f>
        <v>5.587199745701753</v>
      </c>
      <c r="K27" s="14">
        <f>INT(F27)</f>
        <v>0</v>
      </c>
      <c r="L27" s="14">
        <f t="shared" si="15"/>
        <v>9</v>
      </c>
      <c r="M27" s="14">
        <f t="shared" si="16"/>
        <v>6</v>
      </c>
      <c r="N27" s="12">
        <v>0.34</v>
      </c>
      <c r="O27" s="19">
        <f>SUM(E27/N27)</f>
        <v>0.7794117647058824</v>
      </c>
      <c r="P27" s="10"/>
      <c r="Q27" s="10"/>
    </row>
    <row r="28" spans="1:17" ht="12.75">
      <c r="A28" s="10" t="s">
        <v>35</v>
      </c>
      <c r="B28" s="11"/>
      <c r="C28" s="10"/>
      <c r="D28" s="10" t="s">
        <v>21</v>
      </c>
      <c r="E28" s="11">
        <v>0.46</v>
      </c>
      <c r="F28" s="11">
        <f>E28/0.45351474</f>
        <v>1.01429999827569</v>
      </c>
      <c r="G28" s="11">
        <f>F28-INT(F28)</f>
        <v>0.014299998275689951</v>
      </c>
      <c r="H28" s="11">
        <f>G28*16</f>
        <v>0.22879997241103922</v>
      </c>
      <c r="I28" s="11">
        <f>H28-INT(H28)</f>
        <v>0.22879997241103922</v>
      </c>
      <c r="J28" s="11">
        <f>I28*16</f>
        <v>3.6607995585766275</v>
      </c>
      <c r="K28" s="14">
        <f>INT(F28)</f>
        <v>1</v>
      </c>
      <c r="L28" s="14">
        <f t="shared" si="15"/>
        <v>0</v>
      </c>
      <c r="M28" s="14">
        <f t="shared" si="16"/>
        <v>4</v>
      </c>
      <c r="N28" s="12">
        <v>0.737</v>
      </c>
      <c r="O28" s="19">
        <f>SUM(E28/N28)</f>
        <v>0.6241519674355496</v>
      </c>
      <c r="P28" s="10"/>
      <c r="Q28" s="10"/>
    </row>
    <row r="29" spans="1:17" ht="12.75">
      <c r="A29" s="10" t="s">
        <v>50</v>
      </c>
      <c r="B29" s="11"/>
      <c r="C29" s="10"/>
      <c r="D29" s="10"/>
      <c r="E29" s="11"/>
      <c r="F29" s="11">
        <f t="shared" si="9"/>
        <v>0</v>
      </c>
      <c r="G29" s="11">
        <f t="shared" si="10"/>
        <v>0</v>
      </c>
      <c r="H29" s="11">
        <f t="shared" si="11"/>
        <v>0</v>
      </c>
      <c r="I29" s="11">
        <f t="shared" si="12"/>
        <v>0</v>
      </c>
      <c r="J29" s="11">
        <f t="shared" si="13"/>
        <v>0</v>
      </c>
      <c r="K29" s="14">
        <f>INT(F29)</f>
        <v>0</v>
      </c>
      <c r="L29" s="14">
        <f t="shared" si="15"/>
        <v>0</v>
      </c>
      <c r="M29" s="14">
        <f t="shared" si="16"/>
        <v>0</v>
      </c>
      <c r="N29" s="12"/>
      <c r="O29" s="19" t="e">
        <f>SUM(E29/N29)</f>
        <v>#DIV/0!</v>
      </c>
      <c r="P29" s="10"/>
      <c r="Q29" s="10"/>
    </row>
    <row r="30" spans="1:17" ht="12.75">
      <c r="A30" s="10" t="s">
        <v>37</v>
      </c>
      <c r="B30" s="11"/>
      <c r="C30" s="10"/>
      <c r="D30" s="10" t="s">
        <v>23</v>
      </c>
      <c r="E30" s="11">
        <v>0.95</v>
      </c>
      <c r="F30" s="11">
        <f>E30/0.45351474</f>
        <v>2.094749996438925</v>
      </c>
      <c r="G30" s="11">
        <f>F30-INT(F30)</f>
        <v>0.0947499964389249</v>
      </c>
      <c r="H30" s="11">
        <f>G30*16</f>
        <v>1.5159999430227984</v>
      </c>
      <c r="I30" s="11">
        <f>H30-INT(H30)</f>
        <v>0.5159999430227984</v>
      </c>
      <c r="J30" s="11">
        <f>I30*16</f>
        <v>8.255999088364774</v>
      </c>
      <c r="K30" s="14">
        <f>INT(F30)</f>
        <v>2</v>
      </c>
      <c r="L30" s="14">
        <f t="shared" si="15"/>
        <v>1</v>
      </c>
      <c r="M30" s="14">
        <f t="shared" si="16"/>
        <v>8</v>
      </c>
      <c r="N30" s="12">
        <v>1.247</v>
      </c>
      <c r="O30" s="19">
        <f>SUM(E30/N30)</f>
        <v>0.7618283881315155</v>
      </c>
      <c r="P30" s="10"/>
      <c r="Q30" s="10"/>
    </row>
    <row r="31" spans="1:17" ht="12.75">
      <c r="A31" s="10" t="s">
        <v>37</v>
      </c>
      <c r="B31" s="11"/>
      <c r="C31" s="10"/>
      <c r="D31" s="10" t="s">
        <v>38</v>
      </c>
      <c r="E31" s="11">
        <v>1.605</v>
      </c>
      <c r="F31" s="11">
        <f>E31/0.45351474</f>
        <v>3.539024993983657</v>
      </c>
      <c r="G31" s="11">
        <f>F31-INT(F31)</f>
        <v>0.5390249939836571</v>
      </c>
      <c r="H31" s="11">
        <f>G31*16</f>
        <v>8.624399903738514</v>
      </c>
      <c r="I31" s="11">
        <f>H31-INT(H31)</f>
        <v>0.6243999037385137</v>
      </c>
      <c r="J31" s="11">
        <f>I31*16</f>
        <v>9.99039845981622</v>
      </c>
      <c r="K31" s="14">
        <f>INT(F31)</f>
        <v>3</v>
      </c>
      <c r="L31" s="14">
        <f t="shared" si="15"/>
        <v>8</v>
      </c>
      <c r="M31" s="14">
        <f t="shared" si="16"/>
        <v>10</v>
      </c>
      <c r="N31" s="12">
        <v>2.268</v>
      </c>
      <c r="O31" s="19">
        <f>SUM(E31/N31)</f>
        <v>0.7076719576719577</v>
      </c>
      <c r="P31" s="10"/>
      <c r="Q31" s="10"/>
    </row>
    <row r="32" spans="1:17" ht="12.75">
      <c r="A32" s="10"/>
      <c r="B32" s="11"/>
      <c r="C32" s="10"/>
      <c r="D32" s="10"/>
      <c r="E32" s="11"/>
      <c r="F32" s="11">
        <f t="shared" si="9"/>
        <v>0</v>
      </c>
      <c r="G32" s="11">
        <f t="shared" si="10"/>
        <v>0</v>
      </c>
      <c r="H32" s="11">
        <f t="shared" si="11"/>
        <v>0</v>
      </c>
      <c r="I32" s="11">
        <f t="shared" si="12"/>
        <v>0</v>
      </c>
      <c r="J32" s="11">
        <f t="shared" si="13"/>
        <v>0</v>
      </c>
      <c r="K32" s="14">
        <f t="shared" si="14"/>
        <v>0</v>
      </c>
      <c r="L32" s="14">
        <f aca="true" t="shared" si="17" ref="L32:L43">INT(H32)</f>
        <v>0</v>
      </c>
      <c r="M32" s="14">
        <f aca="true" t="shared" si="18" ref="M32:M43">ROUND(J32,0)</f>
        <v>0</v>
      </c>
      <c r="N32" s="12"/>
      <c r="O32" s="19" t="e">
        <f aca="true" t="shared" si="19" ref="O32:O42">SUM(E32/N32)</f>
        <v>#DIV/0!</v>
      </c>
      <c r="P32" s="10"/>
      <c r="Q32" s="10"/>
    </row>
    <row r="33" spans="1:17" ht="12.75">
      <c r="A33" s="10"/>
      <c r="B33" s="11"/>
      <c r="C33" s="10"/>
      <c r="D33" s="10"/>
      <c r="E33" s="11"/>
      <c r="F33" s="11">
        <f t="shared" si="9"/>
        <v>0</v>
      </c>
      <c r="G33" s="11">
        <f t="shared" si="10"/>
        <v>0</v>
      </c>
      <c r="H33" s="11">
        <f t="shared" si="11"/>
        <v>0</v>
      </c>
      <c r="I33" s="11">
        <f t="shared" si="12"/>
        <v>0</v>
      </c>
      <c r="J33" s="11">
        <f t="shared" si="13"/>
        <v>0</v>
      </c>
      <c r="K33" s="14">
        <f t="shared" si="14"/>
        <v>0</v>
      </c>
      <c r="L33" s="14">
        <f t="shared" si="17"/>
        <v>0</v>
      </c>
      <c r="M33" s="14">
        <f t="shared" si="18"/>
        <v>0</v>
      </c>
      <c r="N33" s="12"/>
      <c r="O33" s="19" t="e">
        <f t="shared" si="19"/>
        <v>#DIV/0!</v>
      </c>
      <c r="P33" s="10"/>
      <c r="Q33" s="10"/>
    </row>
    <row r="34" spans="1:17" ht="12.75">
      <c r="A34" s="10"/>
      <c r="B34" s="11"/>
      <c r="C34" s="10"/>
      <c r="D34" s="10"/>
      <c r="E34" s="11"/>
      <c r="F34" s="11">
        <f t="shared" si="9"/>
        <v>0</v>
      </c>
      <c r="G34" s="11">
        <f t="shared" si="10"/>
        <v>0</v>
      </c>
      <c r="H34" s="11">
        <f t="shared" si="11"/>
        <v>0</v>
      </c>
      <c r="I34" s="11">
        <f t="shared" si="12"/>
        <v>0</v>
      </c>
      <c r="J34" s="11">
        <f t="shared" si="13"/>
        <v>0</v>
      </c>
      <c r="K34" s="14">
        <f t="shared" si="14"/>
        <v>0</v>
      </c>
      <c r="L34" s="14">
        <f t="shared" si="17"/>
        <v>0</v>
      </c>
      <c r="M34" s="14">
        <f t="shared" si="18"/>
        <v>0</v>
      </c>
      <c r="N34" s="12"/>
      <c r="O34" s="19" t="e">
        <f t="shared" si="19"/>
        <v>#DIV/0!</v>
      </c>
      <c r="P34" s="10"/>
      <c r="Q34" s="10"/>
    </row>
    <row r="35" spans="1:17" ht="12.75">
      <c r="A35" s="10"/>
      <c r="B35" s="11"/>
      <c r="C35" s="10"/>
      <c r="D35" s="10"/>
      <c r="E35" s="11"/>
      <c r="F35" s="11">
        <f t="shared" si="9"/>
        <v>0</v>
      </c>
      <c r="G35" s="11">
        <f t="shared" si="10"/>
        <v>0</v>
      </c>
      <c r="H35" s="11">
        <f t="shared" si="11"/>
        <v>0</v>
      </c>
      <c r="I35" s="11">
        <f t="shared" si="12"/>
        <v>0</v>
      </c>
      <c r="J35" s="11">
        <f t="shared" si="13"/>
        <v>0</v>
      </c>
      <c r="K35" s="14">
        <f t="shared" si="14"/>
        <v>0</v>
      </c>
      <c r="L35" s="14">
        <f t="shared" si="17"/>
        <v>0</v>
      </c>
      <c r="M35" s="14">
        <f t="shared" si="18"/>
        <v>0</v>
      </c>
      <c r="N35" s="12"/>
      <c r="O35" s="19" t="e">
        <f t="shared" si="19"/>
        <v>#DIV/0!</v>
      </c>
      <c r="P35" s="10"/>
      <c r="Q35" s="10"/>
    </row>
    <row r="36" spans="1:17" ht="12.75">
      <c r="A36" s="10"/>
      <c r="B36" s="11"/>
      <c r="C36" s="10"/>
      <c r="D36" s="10"/>
      <c r="E36" s="11"/>
      <c r="F36" s="11">
        <f t="shared" si="9"/>
        <v>0</v>
      </c>
      <c r="G36" s="11">
        <f t="shared" si="10"/>
        <v>0</v>
      </c>
      <c r="H36" s="11">
        <f t="shared" si="11"/>
        <v>0</v>
      </c>
      <c r="I36" s="11">
        <f t="shared" si="12"/>
        <v>0</v>
      </c>
      <c r="J36" s="11">
        <f t="shared" si="13"/>
        <v>0</v>
      </c>
      <c r="K36" s="14">
        <f t="shared" si="14"/>
        <v>0</v>
      </c>
      <c r="L36" s="14">
        <f t="shared" si="17"/>
        <v>0</v>
      </c>
      <c r="M36" s="14">
        <f t="shared" si="18"/>
        <v>0</v>
      </c>
      <c r="N36" s="12"/>
      <c r="O36" s="19" t="e">
        <f t="shared" si="19"/>
        <v>#DIV/0!</v>
      </c>
      <c r="P36" s="10"/>
      <c r="Q36" s="10"/>
    </row>
    <row r="37" spans="1:17" ht="12.75">
      <c r="A37" s="10"/>
      <c r="B37" s="11"/>
      <c r="C37" s="10"/>
      <c r="D37" s="10"/>
      <c r="E37" s="11"/>
      <c r="F37" s="11">
        <f t="shared" si="9"/>
        <v>0</v>
      </c>
      <c r="G37" s="11">
        <f t="shared" si="10"/>
        <v>0</v>
      </c>
      <c r="H37" s="11">
        <f t="shared" si="11"/>
        <v>0</v>
      </c>
      <c r="I37" s="11">
        <f t="shared" si="12"/>
        <v>0</v>
      </c>
      <c r="J37" s="11">
        <f t="shared" si="13"/>
        <v>0</v>
      </c>
      <c r="K37" s="14">
        <f t="shared" si="14"/>
        <v>0</v>
      </c>
      <c r="L37" s="14">
        <f t="shared" si="17"/>
        <v>0</v>
      </c>
      <c r="M37" s="14">
        <f t="shared" si="18"/>
        <v>0</v>
      </c>
      <c r="N37" s="12"/>
      <c r="O37" s="19" t="e">
        <f t="shared" si="19"/>
        <v>#DIV/0!</v>
      </c>
      <c r="P37" s="10"/>
      <c r="Q37" s="10"/>
    </row>
    <row r="38" spans="1:17" ht="12.75">
      <c r="A38" s="10"/>
      <c r="B38" s="11"/>
      <c r="C38" s="10"/>
      <c r="D38" s="10"/>
      <c r="E38" s="11"/>
      <c r="F38" s="11">
        <f t="shared" si="9"/>
        <v>0</v>
      </c>
      <c r="G38" s="11">
        <f t="shared" si="10"/>
        <v>0</v>
      </c>
      <c r="H38" s="11">
        <f t="shared" si="11"/>
        <v>0</v>
      </c>
      <c r="I38" s="11">
        <f t="shared" si="12"/>
        <v>0</v>
      </c>
      <c r="J38" s="11">
        <f t="shared" si="13"/>
        <v>0</v>
      </c>
      <c r="K38" s="14">
        <f t="shared" si="14"/>
        <v>0</v>
      </c>
      <c r="L38" s="14">
        <f t="shared" si="17"/>
        <v>0</v>
      </c>
      <c r="M38" s="14">
        <f t="shared" si="18"/>
        <v>0</v>
      </c>
      <c r="N38" s="12"/>
      <c r="O38" s="19" t="e">
        <f t="shared" si="19"/>
        <v>#DIV/0!</v>
      </c>
      <c r="P38" s="10"/>
      <c r="Q38" s="10"/>
    </row>
    <row r="39" spans="1:17" ht="12.75">
      <c r="A39" s="10"/>
      <c r="B39" s="11"/>
      <c r="C39" s="10"/>
      <c r="D39" s="10"/>
      <c r="E39" s="11"/>
      <c r="F39" s="11">
        <f t="shared" si="9"/>
        <v>0</v>
      </c>
      <c r="G39" s="11">
        <f t="shared" si="10"/>
        <v>0</v>
      </c>
      <c r="H39" s="11">
        <f t="shared" si="11"/>
        <v>0</v>
      </c>
      <c r="I39" s="11">
        <f t="shared" si="12"/>
        <v>0</v>
      </c>
      <c r="J39" s="11">
        <f t="shared" si="13"/>
        <v>0</v>
      </c>
      <c r="K39" s="14">
        <f>INT(F39)</f>
        <v>0</v>
      </c>
      <c r="L39" s="14">
        <f t="shared" si="17"/>
        <v>0</v>
      </c>
      <c r="M39" s="14">
        <f t="shared" si="18"/>
        <v>0</v>
      </c>
      <c r="N39" s="12"/>
      <c r="O39" s="19" t="e">
        <f t="shared" si="19"/>
        <v>#DIV/0!</v>
      </c>
      <c r="P39" s="10"/>
      <c r="Q39" s="10"/>
    </row>
    <row r="40" spans="1:17" ht="12.75">
      <c r="A40" s="10"/>
      <c r="B40" s="11"/>
      <c r="C40" s="10"/>
      <c r="D40" s="10"/>
      <c r="E40" s="11"/>
      <c r="F40" s="11">
        <f t="shared" si="9"/>
        <v>0</v>
      </c>
      <c r="G40" s="11">
        <f t="shared" si="10"/>
        <v>0</v>
      </c>
      <c r="H40" s="11">
        <f t="shared" si="11"/>
        <v>0</v>
      </c>
      <c r="I40" s="11">
        <f t="shared" si="12"/>
        <v>0</v>
      </c>
      <c r="J40" s="11">
        <f t="shared" si="13"/>
        <v>0</v>
      </c>
      <c r="K40" s="14">
        <f>INT(F40)</f>
        <v>0</v>
      </c>
      <c r="L40" s="14">
        <f t="shared" si="17"/>
        <v>0</v>
      </c>
      <c r="M40" s="14">
        <f t="shared" si="18"/>
        <v>0</v>
      </c>
      <c r="N40" s="12"/>
      <c r="O40" s="19" t="e">
        <f t="shared" si="19"/>
        <v>#DIV/0!</v>
      </c>
      <c r="P40" s="10"/>
      <c r="Q40" s="10"/>
    </row>
    <row r="41" spans="1:17" ht="12.75">
      <c r="A41" s="10"/>
      <c r="B41" s="11"/>
      <c r="C41" s="10"/>
      <c r="D41" s="10"/>
      <c r="E41" s="11"/>
      <c r="F41" s="11">
        <f t="shared" si="9"/>
        <v>0</v>
      </c>
      <c r="G41" s="11">
        <f t="shared" si="10"/>
        <v>0</v>
      </c>
      <c r="H41" s="11">
        <f t="shared" si="11"/>
        <v>0</v>
      </c>
      <c r="I41" s="11">
        <f t="shared" si="12"/>
        <v>0</v>
      </c>
      <c r="J41" s="11">
        <f t="shared" si="13"/>
        <v>0</v>
      </c>
      <c r="K41" s="14">
        <f>INT(F41)</f>
        <v>0</v>
      </c>
      <c r="L41" s="14">
        <f t="shared" si="17"/>
        <v>0</v>
      </c>
      <c r="M41" s="14">
        <f t="shared" si="18"/>
        <v>0</v>
      </c>
      <c r="N41" s="12"/>
      <c r="O41" s="19" t="e">
        <f t="shared" si="19"/>
        <v>#DIV/0!</v>
      </c>
      <c r="P41" s="10"/>
      <c r="Q41" s="10"/>
    </row>
    <row r="42" spans="1:17" ht="12.75">
      <c r="A42" s="10"/>
      <c r="B42" s="11"/>
      <c r="C42" s="10"/>
      <c r="D42" s="10"/>
      <c r="E42" s="11"/>
      <c r="F42" s="11">
        <f t="shared" si="9"/>
        <v>0</v>
      </c>
      <c r="G42" s="11">
        <f t="shared" si="10"/>
        <v>0</v>
      </c>
      <c r="H42" s="11">
        <f t="shared" si="11"/>
        <v>0</v>
      </c>
      <c r="I42" s="11">
        <f t="shared" si="12"/>
        <v>0</v>
      </c>
      <c r="J42" s="11">
        <f t="shared" si="13"/>
        <v>0</v>
      </c>
      <c r="K42" s="14">
        <f>INT(F42)</f>
        <v>0</v>
      </c>
      <c r="L42" s="14">
        <f t="shared" si="17"/>
        <v>0</v>
      </c>
      <c r="M42" s="14">
        <f t="shared" si="18"/>
        <v>0</v>
      </c>
      <c r="N42" s="12"/>
      <c r="O42" s="19" t="e">
        <f t="shared" si="19"/>
        <v>#DIV/0!</v>
      </c>
      <c r="P42" s="10"/>
      <c r="Q42" s="10"/>
    </row>
    <row r="43" spans="1:17" ht="12.75">
      <c r="A43" s="10"/>
      <c r="B43" s="11"/>
      <c r="C43" s="10"/>
      <c r="D43" s="10"/>
      <c r="E43" s="11"/>
      <c r="F43" s="11"/>
      <c r="G43" s="11"/>
      <c r="H43" s="11"/>
      <c r="I43" s="11"/>
      <c r="J43" s="11"/>
      <c r="K43" s="14">
        <f>INT(F43)</f>
        <v>0</v>
      </c>
      <c r="L43" s="14">
        <f t="shared" si="17"/>
        <v>0</v>
      </c>
      <c r="M43" s="14">
        <f t="shared" si="18"/>
        <v>0</v>
      </c>
      <c r="N43" s="12"/>
      <c r="O43" s="19"/>
      <c r="P43" s="10"/>
      <c r="Q43" s="10"/>
    </row>
  </sheetData>
  <sheetProtection/>
  <printOptions/>
  <pageMargins left="0.35433070866141736" right="0.35433070866141736" top="0.5905511811023623" bottom="0.5905511811023623" header="0" footer="0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6.57421875" style="0" customWidth="1"/>
    <col min="5" max="5" width="14.28125" style="0" customWidth="1"/>
    <col min="7" max="7" width="11.00390625" style="0" customWidth="1"/>
    <col min="10" max="10" width="10.7109375" style="0" customWidth="1"/>
  </cols>
  <sheetData>
    <row r="1" spans="1:8" ht="15">
      <c r="A1" s="33" t="s">
        <v>51</v>
      </c>
      <c r="B1" s="15" t="s">
        <v>8</v>
      </c>
      <c r="C1" s="32"/>
      <c r="E1" s="15" t="s">
        <v>10</v>
      </c>
      <c r="F1" s="16" t="s">
        <v>11</v>
      </c>
      <c r="G1" s="17" t="s">
        <v>16</v>
      </c>
      <c r="H1" s="18" t="s">
        <v>17</v>
      </c>
    </row>
    <row r="2" ht="12.75">
      <c r="C2" s="32"/>
    </row>
    <row r="3" spans="1:9" ht="12.75">
      <c r="A3" s="33" t="s">
        <v>49</v>
      </c>
      <c r="B3" s="10" t="s">
        <v>34</v>
      </c>
      <c r="C3" s="11"/>
      <c r="D3" s="10"/>
      <c r="E3" s="40" t="s">
        <v>57</v>
      </c>
      <c r="F3" s="11">
        <v>0.345</v>
      </c>
      <c r="G3" s="12">
        <v>0.454</v>
      </c>
      <c r="H3" s="19">
        <f>SUM(F3/G3)</f>
        <v>0.7599118942731277</v>
      </c>
      <c r="I3" s="37">
        <f>SUM(H3:H6)</f>
        <v>2.9254317011506443</v>
      </c>
    </row>
    <row r="4" spans="1:9" ht="12.75">
      <c r="A4" s="33"/>
      <c r="B4" s="10" t="s">
        <v>34</v>
      </c>
      <c r="C4" s="11"/>
      <c r="D4" s="10"/>
      <c r="E4" s="10" t="s">
        <v>21</v>
      </c>
      <c r="F4" s="11">
        <v>0.56</v>
      </c>
      <c r="G4" s="12">
        <v>0.737</v>
      </c>
      <c r="H4" s="19">
        <f>SUM(F4/G4)</f>
        <v>0.7598371777476256</v>
      </c>
      <c r="I4" s="10"/>
    </row>
    <row r="5" spans="1:9" ht="12.75">
      <c r="A5" s="33"/>
      <c r="B5" s="10" t="s">
        <v>34</v>
      </c>
      <c r="C5" s="11"/>
      <c r="D5" s="10"/>
      <c r="E5" s="10" t="s">
        <v>40</v>
      </c>
      <c r="F5" s="11">
        <v>1.654</v>
      </c>
      <c r="G5" s="12">
        <v>2.268</v>
      </c>
      <c r="H5" s="19">
        <f>SUM(F5/G5)</f>
        <v>0.7292768959435626</v>
      </c>
      <c r="I5" s="10"/>
    </row>
    <row r="6" spans="1:9" ht="12.75">
      <c r="A6" s="33"/>
      <c r="B6" s="10" t="s">
        <v>34</v>
      </c>
      <c r="C6" s="11"/>
      <c r="D6" s="10"/>
      <c r="E6" s="10" t="s">
        <v>41</v>
      </c>
      <c r="F6" s="11">
        <v>1.227</v>
      </c>
      <c r="G6" s="12">
        <v>1.814</v>
      </c>
      <c r="H6" s="19">
        <f>SUM(F6/G6)</f>
        <v>0.6764057331863286</v>
      </c>
      <c r="I6" s="10"/>
    </row>
    <row r="7" spans="1:3" ht="12.75">
      <c r="A7" s="33"/>
      <c r="C7" s="32"/>
    </row>
    <row r="8" spans="1:9" ht="12.75">
      <c r="A8" s="33" t="s">
        <v>50</v>
      </c>
      <c r="B8" s="10" t="s">
        <v>45</v>
      </c>
      <c r="C8" s="11"/>
      <c r="D8" s="10"/>
      <c r="E8" s="10" t="s">
        <v>46</v>
      </c>
      <c r="F8" s="11">
        <v>0.64</v>
      </c>
      <c r="G8" s="12">
        <v>0.454</v>
      </c>
      <c r="H8" s="19">
        <f>SUM(F8/G8)</f>
        <v>1.4096916299559472</v>
      </c>
      <c r="I8" s="37">
        <f>SUM(H8:H10)</f>
        <v>2.925390982410649</v>
      </c>
    </row>
    <row r="9" spans="1:9" ht="12.75">
      <c r="A9" s="33"/>
      <c r="B9" s="10" t="s">
        <v>45</v>
      </c>
      <c r="C9" s="11"/>
      <c r="D9" s="10"/>
      <c r="E9" s="10" t="s">
        <v>24</v>
      </c>
      <c r="F9" s="11">
        <v>0.355</v>
      </c>
      <c r="G9" s="12">
        <v>0.454</v>
      </c>
      <c r="H9" s="19">
        <f>SUM(F9/G9)</f>
        <v>0.7819383259911894</v>
      </c>
      <c r="I9" s="10"/>
    </row>
    <row r="10" spans="1:9" ht="12.75">
      <c r="A10" s="33"/>
      <c r="B10" s="10" t="s">
        <v>45</v>
      </c>
      <c r="C10" s="11"/>
      <c r="D10" s="10"/>
      <c r="E10" s="10" t="s">
        <v>23</v>
      </c>
      <c r="F10" s="11">
        <v>0.915</v>
      </c>
      <c r="G10" s="12">
        <v>1.247</v>
      </c>
      <c r="H10" s="19">
        <f>SUM(F10/G10)</f>
        <v>0.7337610264635124</v>
      </c>
      <c r="I10" s="10"/>
    </row>
    <row r="11" ht="12.75">
      <c r="A11" s="33"/>
    </row>
    <row r="12" spans="1:9" ht="12.75">
      <c r="A12" s="33" t="s">
        <v>52</v>
      </c>
      <c r="B12" s="10" t="s">
        <v>47</v>
      </c>
      <c r="C12" s="11"/>
      <c r="D12" s="10"/>
      <c r="E12" s="10" t="s">
        <v>46</v>
      </c>
      <c r="F12" s="11">
        <v>0.6</v>
      </c>
      <c r="G12" s="12">
        <v>0.454</v>
      </c>
      <c r="H12" s="19">
        <f>SUM(F12/G12)</f>
        <v>1.3215859030837003</v>
      </c>
      <c r="I12" s="38">
        <f>SUM(H12:H13)</f>
        <v>2.0914335374060737</v>
      </c>
    </row>
    <row r="13" spans="1:9" ht="12.75">
      <c r="A13" s="33"/>
      <c r="B13" s="10" t="s">
        <v>47</v>
      </c>
      <c r="C13" s="11"/>
      <c r="D13" s="10"/>
      <c r="E13" s="10" t="s">
        <v>23</v>
      </c>
      <c r="F13" s="11">
        <v>0.96</v>
      </c>
      <c r="G13" s="12">
        <v>1.247</v>
      </c>
      <c r="H13" s="19">
        <f>SUM(F13/G13)</f>
        <v>0.7698476343223736</v>
      </c>
      <c r="I13" s="10"/>
    </row>
    <row r="14" ht="12.75">
      <c r="A14" s="33"/>
    </row>
    <row r="15" spans="1:9" ht="12.75">
      <c r="A15" s="33" t="s">
        <v>53</v>
      </c>
      <c r="B15" s="10" t="s">
        <v>44</v>
      </c>
      <c r="C15" s="11"/>
      <c r="D15" s="10"/>
      <c r="E15" s="10" t="s">
        <v>40</v>
      </c>
      <c r="F15" s="11">
        <v>2.184</v>
      </c>
      <c r="G15" s="12">
        <v>2.268</v>
      </c>
      <c r="H15" s="19">
        <f>SUM(F15/G15)</f>
        <v>0.9629629629629631</v>
      </c>
      <c r="I15" s="37">
        <f>SUM(H15:H16)</f>
        <v>1.7592741097151685</v>
      </c>
    </row>
    <row r="16" spans="1:9" ht="12.75">
      <c r="A16" s="33"/>
      <c r="B16" s="10" t="s">
        <v>44</v>
      </c>
      <c r="C16" s="11"/>
      <c r="D16" s="10"/>
      <c r="E16" s="10" t="s">
        <v>23</v>
      </c>
      <c r="F16" s="11">
        <v>0.993</v>
      </c>
      <c r="G16" s="12">
        <v>1.247</v>
      </c>
      <c r="H16" s="19">
        <f>SUM(F16/G16)</f>
        <v>0.7963111467522053</v>
      </c>
      <c r="I16" s="10"/>
    </row>
    <row r="17" ht="12.75">
      <c r="A17" s="33"/>
    </row>
    <row r="18" spans="1:9" ht="12.75">
      <c r="A18" s="33" t="s">
        <v>54</v>
      </c>
      <c r="B18" s="10" t="s">
        <v>32</v>
      </c>
      <c r="C18" s="11"/>
      <c r="D18" s="10"/>
      <c r="E18" s="10" t="s">
        <v>21</v>
      </c>
      <c r="F18" s="11">
        <v>0.566</v>
      </c>
      <c r="G18" s="12">
        <v>0.737</v>
      </c>
      <c r="H18" s="19">
        <f>SUM(F18/G18)</f>
        <v>0.76797829036635</v>
      </c>
      <c r="I18" s="39">
        <v>0.76797829036635</v>
      </c>
    </row>
    <row r="19" ht="12.75">
      <c r="A19" s="33"/>
    </row>
    <row r="20" spans="1:9" ht="12.75">
      <c r="A20" s="33" t="s">
        <v>55</v>
      </c>
      <c r="B20" s="10" t="s">
        <v>33</v>
      </c>
      <c r="C20" s="11"/>
      <c r="D20" s="10"/>
      <c r="E20" s="10" t="s">
        <v>21</v>
      </c>
      <c r="F20" s="11">
        <v>0.44</v>
      </c>
      <c r="G20" s="12">
        <v>0.737</v>
      </c>
      <c r="H20" s="19">
        <f>SUM(F20/G20)</f>
        <v>0.5970149253731344</v>
      </c>
      <c r="I20" s="39">
        <v>0.5970149253731344</v>
      </c>
    </row>
    <row r="21" ht="12.75">
      <c r="A21" s="33"/>
    </row>
    <row r="22" spans="1:9" ht="12.75">
      <c r="A22" s="33" t="s">
        <v>56</v>
      </c>
      <c r="B22" s="10" t="s">
        <v>31</v>
      </c>
      <c r="C22" s="11"/>
      <c r="D22" s="10"/>
      <c r="E22" s="10" t="s">
        <v>21</v>
      </c>
      <c r="F22" s="11">
        <v>0.374</v>
      </c>
      <c r="G22" s="12">
        <v>0.737</v>
      </c>
      <c r="H22" s="19">
        <f>SUM(F22/G22)</f>
        <v>0.5074626865671642</v>
      </c>
      <c r="I22" s="39">
        <v>0.5074626865671642</v>
      </c>
    </row>
    <row r="24" ht="12.75">
      <c r="A24" s="33" t="s">
        <v>58</v>
      </c>
    </row>
    <row r="26" spans="1:9" ht="12.75">
      <c r="A26" s="33" t="s">
        <v>49</v>
      </c>
      <c r="B26" s="10" t="s">
        <v>45</v>
      </c>
      <c r="C26" s="11"/>
      <c r="D26" s="10"/>
      <c r="E26" s="10" t="s">
        <v>46</v>
      </c>
      <c r="F26" s="11">
        <v>0.64</v>
      </c>
      <c r="G26" s="12">
        <v>0.454</v>
      </c>
      <c r="H26" s="19">
        <f>SUM(F26/G26)</f>
        <v>1.4096916299559472</v>
      </c>
      <c r="I26" s="27" t="s">
        <v>59</v>
      </c>
    </row>
    <row r="27" spans="1:8" ht="12.75">
      <c r="A27" s="41" t="s">
        <v>50</v>
      </c>
      <c r="B27" s="10" t="s">
        <v>47</v>
      </c>
      <c r="C27" s="11"/>
      <c r="D27" s="10"/>
      <c r="E27" s="10" t="s">
        <v>46</v>
      </c>
      <c r="F27" s="11">
        <v>0.6</v>
      </c>
      <c r="G27" s="12">
        <v>0.454</v>
      </c>
      <c r="H27" s="19">
        <f>SUM(F27/G27)</f>
        <v>1.3215859030837003</v>
      </c>
    </row>
    <row r="28" spans="1:8" ht="12.75">
      <c r="A28" s="41" t="s">
        <v>52</v>
      </c>
      <c r="B28" s="10" t="s">
        <v>44</v>
      </c>
      <c r="C28" s="11"/>
      <c r="D28" s="10"/>
      <c r="E28" s="10" t="s">
        <v>40</v>
      </c>
      <c r="F28" s="11">
        <v>2.184</v>
      </c>
      <c r="G28" s="12">
        <v>2.268</v>
      </c>
      <c r="H28" s="19">
        <f>SUM(F28/G28)</f>
        <v>0.9629629629629631</v>
      </c>
    </row>
    <row r="30" ht="12.75">
      <c r="A30" s="33" t="s">
        <v>48</v>
      </c>
    </row>
    <row r="32" spans="1:8" ht="12.75">
      <c r="A32" s="41" t="s">
        <v>49</v>
      </c>
      <c r="B32" s="10" t="s">
        <v>35</v>
      </c>
      <c r="C32" s="11"/>
      <c r="D32" s="10"/>
      <c r="E32" s="10" t="s">
        <v>36</v>
      </c>
      <c r="F32" s="11">
        <v>0.265</v>
      </c>
      <c r="G32" s="12">
        <v>0.34</v>
      </c>
      <c r="H32" s="19">
        <f>SUM(F32/G32)</f>
        <v>0.7794117647058824</v>
      </c>
    </row>
    <row r="33" spans="1:8" ht="12.75">
      <c r="A33" s="33" t="s">
        <v>50</v>
      </c>
      <c r="B33" s="10" t="s">
        <v>37</v>
      </c>
      <c r="C33" s="11"/>
      <c r="D33" s="10"/>
      <c r="E33" s="10" t="s">
        <v>23</v>
      </c>
      <c r="F33" s="11">
        <v>0.95</v>
      </c>
      <c r="G33" s="12">
        <v>1.247</v>
      </c>
      <c r="H33" s="19">
        <f>SUM(F33/G33)</f>
        <v>0.7618283881315155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toms</dc:creator>
  <cp:keywords/>
  <dc:description/>
  <cp:lastModifiedBy>Will &amp; Lucy</cp:lastModifiedBy>
  <cp:lastPrinted>2011-10-09T19:12:52Z</cp:lastPrinted>
  <dcterms:created xsi:type="dcterms:W3CDTF">2006-03-31T19:02:23Z</dcterms:created>
  <dcterms:modified xsi:type="dcterms:W3CDTF">2018-07-15T20:13:56Z</dcterms:modified>
  <cp:category/>
  <cp:version/>
  <cp:contentType/>
  <cp:contentStatus/>
</cp:coreProperties>
</file>